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71" i="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<sst xmlns="http://schemas.openxmlformats.org/spreadsheetml/2006/main" count="67" uniqueCount="35">
  <si>
    <t>Выборы депутатов Думы Пестовского муниципального округа Новгородской области первого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</si>
  <si>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</si>
  <si>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</si>
  <si>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</si>
  <si>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</si>
  <si>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</si>
  <si>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</si>
  <si>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</si>
  <si>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</si>
  <si>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</si>
  <si>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</si>
  <si>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</si>
  <si>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</si>
  <si>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</si>
  <si>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</si>
  <si>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</si>
  <si>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</si>
  <si>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</si>
  <si>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</si>
  <si>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</si>
  <si>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</si>
  <si>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</si>
  <si>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</si>
  <si>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</si>
  <si>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</si>
  <si>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</si>
  <si>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</si>
  <si>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</si>
  <si>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</si>
  <si>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</si>
  <si>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</si>
  <si>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</si>
  <si>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Отчет № 7.</t>
  </si>
  <si>
    <t>По состоянию на 28.08.2023</t>
  </si>
  <si>
    <t>СВЕДЕНИЯ
 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</si>
</sst>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>
      <selection activeCell="E7" sqref="E7:H7"/>
    </sheetView>
  </sheetViews>
  <sheetFormatPr defaultRowHeight="14.4"/>
  <cols>
    <col min="1" max="1" width="8" customWidth="1"/>
    <col min="2" max="3" width="12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4.4" customHeight="1">
      <c r="N1" s="1" t="s">
        <v>32</v>
      </c>
    </row>
    <row r="2" spans="1:15" ht="104.4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6" hidden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33</v>
      </c>
    </row>
    <row r="5" spans="1:15">
      <c r="N5" s="5" t="s">
        <v>1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2.95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51 тыс. рублей"</f>
        <v>из них финансовые операции по расходованию средств на сумму, превышающую 51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70.0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2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2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3.2" customHeight="1">
      <c r="A11" s="15" t="s">
        <v>3</v>
      </c>
      <c r="B11" s="16" t="str">
        <f>"Четырёхмандатный (№ 1)"</f>
        <v>Четырёхмандатный (№ 1)</v>
      </c>
      <c r="C11" s="16" t="str">
        <f>"Бойцова Татьяна Ивановна"</f>
        <v>Бойцова Татьяна Ивановна</v>
      </c>
      <c r="D11" s="17">
        <v>8000</v>
      </c>
      <c r="E11" s="17"/>
      <c r="F11" s="16" t="str">
        <f>""</f>
        <v/>
      </c>
      <c r="G11" s="17"/>
      <c r="H11" s="18"/>
      <c r="I11" s="17">
        <v>8000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28.8" customHeight="1">
      <c r="A12" s="14" t="s">
        <v>4</v>
      </c>
      <c r="B12" s="20" t="str">
        <f>""</f>
        <v/>
      </c>
      <c r="C12" s="20" t="str">
        <f>"Итого по кандидату"</f>
        <v>Итого по кандидату</v>
      </c>
      <c r="D12" s="21">
        <v>8000</v>
      </c>
      <c r="E12" s="21">
        <v>0</v>
      </c>
      <c r="F12" s="20" t="str">
        <f>""</f>
        <v/>
      </c>
      <c r="G12" s="21">
        <v>0</v>
      </c>
      <c r="H12" s="22"/>
      <c r="I12" s="21">
        <v>8000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43.2" customHeight="1">
      <c r="A13" s="15" t="s">
        <v>5</v>
      </c>
      <c r="B13" s="16" t="str">
        <f>"Четырёхмандатный (№ 1)"</f>
        <v>Четырёхмандатный (№ 1)</v>
      </c>
      <c r="C13" s="16" t="str">
        <f>"Бондарева Вера Павловна"</f>
        <v>Бондарева Вера Павловна</v>
      </c>
      <c r="D13" s="17">
        <v>5000</v>
      </c>
      <c r="E13" s="17"/>
      <c r="F13" s="16" t="str">
        <f>""</f>
        <v/>
      </c>
      <c r="G13" s="17"/>
      <c r="H13" s="18"/>
      <c r="I13" s="17">
        <v>5000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28.8" customHeight="1">
      <c r="A14" s="14" t="s">
        <v>4</v>
      </c>
      <c r="B14" s="20" t="str">
        <f>""</f>
        <v/>
      </c>
      <c r="C14" s="20" t="str">
        <f>"Итого по кандидату"</f>
        <v>Итого по кандидату</v>
      </c>
      <c r="D14" s="21">
        <v>5000</v>
      </c>
      <c r="E14" s="21">
        <v>0</v>
      </c>
      <c r="F14" s="20" t="str">
        <f>""</f>
        <v/>
      </c>
      <c r="G14" s="21">
        <v>0</v>
      </c>
      <c r="H14" s="22"/>
      <c r="I14" s="21">
        <v>5000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43.2" customHeight="1">
      <c r="A15" s="15" t="s">
        <v>6</v>
      </c>
      <c r="B15" s="16" t="str">
        <f>"Четырёхмандатный (№ 1)"</f>
        <v>Четырёхмандатный (№ 1)</v>
      </c>
      <c r="C15" s="16" t="str">
        <f>"Гусев Илья Федорович"</f>
        <v>Гусев Илья Федорович</v>
      </c>
      <c r="D15" s="17">
        <v>8000</v>
      </c>
      <c r="E15" s="17"/>
      <c r="F15" s="16" t="str">
        <f>""</f>
        <v/>
      </c>
      <c r="G15" s="17"/>
      <c r="H15" s="18"/>
      <c r="I15" s="17">
        <v>8000</v>
      </c>
      <c r="J15" s="19"/>
      <c r="K15" s="17"/>
      <c r="L15" s="16" t="str">
        <f>""</f>
        <v/>
      </c>
      <c r="M15" s="17"/>
      <c r="N15" s="16" t="str">
        <f>""</f>
        <v/>
      </c>
      <c r="O15" s="13"/>
    </row>
    <row r="16" spans="1:15" ht="28.8" customHeight="1">
      <c r="A16" s="14" t="s">
        <v>4</v>
      </c>
      <c r="B16" s="20" t="str">
        <f>""</f>
        <v/>
      </c>
      <c r="C16" s="20" t="str">
        <f>"Итого по кандидату"</f>
        <v>Итого по кандидату</v>
      </c>
      <c r="D16" s="21">
        <v>8000</v>
      </c>
      <c r="E16" s="21">
        <v>0</v>
      </c>
      <c r="F16" s="20" t="str">
        <f>""</f>
        <v/>
      </c>
      <c r="G16" s="21">
        <v>0</v>
      </c>
      <c r="H16" s="22"/>
      <c r="I16" s="21">
        <v>8000</v>
      </c>
      <c r="J16" s="23"/>
      <c r="K16" s="21">
        <v>0</v>
      </c>
      <c r="L16" s="20" t="str">
        <f>""</f>
        <v/>
      </c>
      <c r="M16" s="21">
        <v>0</v>
      </c>
      <c r="N16" s="20" t="str">
        <f>""</f>
        <v/>
      </c>
      <c r="O16" s="13"/>
    </row>
    <row r="17" spans="1:15" ht="43.2" customHeight="1">
      <c r="A17" s="15" t="s">
        <v>7</v>
      </c>
      <c r="B17" s="16" t="str">
        <f>"Четырёхмандатный (№ 1)"</f>
        <v>Четырёхмандатный (№ 1)</v>
      </c>
      <c r="C17" s="16" t="str">
        <f>"Еремеева Надежда Павловна"</f>
        <v>Еремеева Надежда Павловна</v>
      </c>
      <c r="D17" s="17">
        <v>5000</v>
      </c>
      <c r="E17" s="17"/>
      <c r="F17" s="16" t="str">
        <f>""</f>
        <v/>
      </c>
      <c r="G17" s="17"/>
      <c r="H17" s="18"/>
      <c r="I17" s="17">
        <v>5000</v>
      </c>
      <c r="J17" s="19"/>
      <c r="K17" s="17"/>
      <c r="L17" s="16" t="str">
        <f>""</f>
        <v/>
      </c>
      <c r="M17" s="17"/>
      <c r="N17" s="16" t="str">
        <f>""</f>
        <v/>
      </c>
      <c r="O17" s="13"/>
    </row>
    <row r="18" spans="1:15" ht="28.8" customHeight="1">
      <c r="A18" s="14" t="s">
        <v>4</v>
      </c>
      <c r="B18" s="20" t="str">
        <f>""</f>
        <v/>
      </c>
      <c r="C18" s="20" t="str">
        <f>"Итого по кандидату"</f>
        <v>Итого по кандидату</v>
      </c>
      <c r="D18" s="21">
        <v>5000</v>
      </c>
      <c r="E18" s="21">
        <v>0</v>
      </c>
      <c r="F18" s="20" t="str">
        <f>""</f>
        <v/>
      </c>
      <c r="G18" s="21">
        <v>0</v>
      </c>
      <c r="H18" s="22"/>
      <c r="I18" s="21">
        <v>5000</v>
      </c>
      <c r="J18" s="23"/>
      <c r="K18" s="21">
        <v>0</v>
      </c>
      <c r="L18" s="20" t="str">
        <f>""</f>
        <v/>
      </c>
      <c r="M18" s="21">
        <v>0</v>
      </c>
      <c r="N18" s="20" t="str">
        <f>""</f>
        <v/>
      </c>
      <c r="O18" s="13"/>
    </row>
    <row r="19" spans="1:15" ht="57.6" customHeight="1">
      <c r="A19" s="15" t="s">
        <v>8</v>
      </c>
      <c r="B19" s="16" t="str">
        <f>"Четырёхмандатный (№ 1)"</f>
        <v>Четырёхмандатный (№ 1)</v>
      </c>
      <c r="C19" s="16" t="str">
        <f>"Кузин Дмитрий Владимирович"</f>
        <v>Кузин Дмитрий Владимирович</v>
      </c>
      <c r="D19" s="17">
        <v>32000</v>
      </c>
      <c r="E19" s="17"/>
      <c r="F19" s="16" t="str">
        <f>""</f>
        <v/>
      </c>
      <c r="G19" s="17"/>
      <c r="H19" s="18"/>
      <c r="I19" s="17">
        <v>32000</v>
      </c>
      <c r="J19" s="19"/>
      <c r="K19" s="17"/>
      <c r="L19" s="16" t="str">
        <f>""</f>
        <v/>
      </c>
      <c r="M19" s="17"/>
      <c r="N19" s="16" t="str">
        <f>""</f>
        <v/>
      </c>
      <c r="O19" s="13"/>
    </row>
    <row r="20" spans="1:15" ht="28.8" customHeight="1">
      <c r="A20" s="14" t="s">
        <v>4</v>
      </c>
      <c r="B20" s="20" t="str">
        <f>""</f>
        <v/>
      </c>
      <c r="C20" s="20" t="str">
        <f>"Итого по кандидату"</f>
        <v>Итого по кандидату</v>
      </c>
      <c r="D20" s="21">
        <v>32000</v>
      </c>
      <c r="E20" s="21">
        <v>0</v>
      </c>
      <c r="F20" s="20" t="str">
        <f>""</f>
        <v/>
      </c>
      <c r="G20" s="21">
        <v>0</v>
      </c>
      <c r="H20" s="22"/>
      <c r="I20" s="21">
        <v>32000</v>
      </c>
      <c r="J20" s="23"/>
      <c r="K20" s="21">
        <v>0</v>
      </c>
      <c r="L20" s="20" t="str">
        <f>""</f>
        <v/>
      </c>
      <c r="M20" s="21">
        <v>0</v>
      </c>
      <c r="N20" s="20" t="str">
        <f>""</f>
        <v/>
      </c>
      <c r="O20" s="13"/>
    </row>
    <row r="21" spans="1:15" ht="72" customHeight="1">
      <c r="A21" s="14" t="s">
        <v>4</v>
      </c>
      <c r="B21" s="20" t="str">
        <f>""</f>
        <v/>
      </c>
      <c r="C21" s="20" t="str">
        <f>"Избирательный округ (Четырёхмандатный (№ 1)), всего"</f>
        <v>Избирательный округ (Четырёхмандатный (№ 1)), всего</v>
      </c>
      <c r="D21" s="21">
        <v>58000</v>
      </c>
      <c r="E21" s="21">
        <v>0</v>
      </c>
      <c r="F21" s="20" t="str">
        <f>""</f>
        <v/>
      </c>
      <c r="G21" s="21">
        <v>0</v>
      </c>
      <c r="H21" s="22"/>
      <c r="I21" s="21">
        <v>58000</v>
      </c>
      <c r="J21" s="23"/>
      <c r="K21" s="21">
        <v>0</v>
      </c>
      <c r="L21" s="20" t="str">
        <f>""</f>
        <v/>
      </c>
      <c r="M21" s="21">
        <v>0</v>
      </c>
      <c r="N21" s="20" t="str">
        <f>""</f>
        <v/>
      </c>
      <c r="O21" s="13"/>
    </row>
    <row r="22" spans="1:15" ht="57.6" customHeight="1">
      <c r="A22" s="15" t="s">
        <v>9</v>
      </c>
      <c r="B22" s="16" t="str">
        <f>"Четырёхмандатный (№ 2)"</f>
        <v>Четырёхмандатный (№ 2)</v>
      </c>
      <c r="C22" s="16" t="str">
        <f>"Беляев Владимир Владимирович"</f>
        <v>Беляев Владимир Владимирович</v>
      </c>
      <c r="D22" s="17">
        <v>8000</v>
      </c>
      <c r="E22" s="17"/>
      <c r="F22" s="16" t="str">
        <f>""</f>
        <v/>
      </c>
      <c r="G22" s="17"/>
      <c r="H22" s="18"/>
      <c r="I22" s="17">
        <v>8000</v>
      </c>
      <c r="J22" s="19"/>
      <c r="K22" s="17"/>
      <c r="L22" s="16" t="str">
        <f>""</f>
        <v/>
      </c>
      <c r="M22" s="17"/>
      <c r="N22" s="16" t="str">
        <f>""</f>
        <v/>
      </c>
      <c r="O22" s="13"/>
    </row>
    <row r="23" spans="1:15" ht="28.8" customHeight="1">
      <c r="A23" s="14" t="s">
        <v>4</v>
      </c>
      <c r="B23" s="20" t="str">
        <f>""</f>
        <v/>
      </c>
      <c r="C23" s="20" t="str">
        <f>"Итого по кандидату"</f>
        <v>Итого по кандидату</v>
      </c>
      <c r="D23" s="21">
        <v>8000</v>
      </c>
      <c r="E23" s="21">
        <v>0</v>
      </c>
      <c r="F23" s="20" t="str">
        <f>""</f>
        <v/>
      </c>
      <c r="G23" s="21">
        <v>0</v>
      </c>
      <c r="H23" s="22"/>
      <c r="I23" s="21">
        <v>8000</v>
      </c>
      <c r="J23" s="23"/>
      <c r="K23" s="21">
        <v>0</v>
      </c>
      <c r="L23" s="20" t="str">
        <f>""</f>
        <v/>
      </c>
      <c r="M23" s="21">
        <v>0</v>
      </c>
      <c r="N23" s="20" t="str">
        <f>""</f>
        <v/>
      </c>
      <c r="O23" s="13"/>
    </row>
    <row r="24" spans="1:15" ht="57.6" customHeight="1">
      <c r="A24" s="15" t="s">
        <v>10</v>
      </c>
      <c r="B24" s="16" t="str">
        <f>"Четырёхмандатный (№ 2)"</f>
        <v>Четырёхмандатный (№ 2)</v>
      </c>
      <c r="C24" s="16" t="str">
        <f>"Владимирова Светлана Анатольевна"</f>
        <v>Владимирова Светлана Анатольевна</v>
      </c>
      <c r="D24" s="17">
        <v>8000</v>
      </c>
      <c r="E24" s="17"/>
      <c r="F24" s="16" t="str">
        <f>""</f>
        <v/>
      </c>
      <c r="G24" s="17"/>
      <c r="H24" s="18"/>
      <c r="I24" s="17">
        <v>8000</v>
      </c>
      <c r="J24" s="19"/>
      <c r="K24" s="17"/>
      <c r="L24" s="16" t="str">
        <f>""</f>
        <v/>
      </c>
      <c r="M24" s="17"/>
      <c r="N24" s="16" t="str">
        <f>""</f>
        <v/>
      </c>
      <c r="O24" s="13"/>
    </row>
    <row r="25" spans="1:15" ht="28.8" customHeight="1">
      <c r="A25" s="14" t="s">
        <v>4</v>
      </c>
      <c r="B25" s="20" t="str">
        <f>""</f>
        <v/>
      </c>
      <c r="C25" s="20" t="str">
        <f>"Итого по кандидату"</f>
        <v>Итого по кандидату</v>
      </c>
      <c r="D25" s="21">
        <v>8000</v>
      </c>
      <c r="E25" s="21">
        <v>0</v>
      </c>
      <c r="F25" s="20" t="str">
        <f>""</f>
        <v/>
      </c>
      <c r="G25" s="21">
        <v>0</v>
      </c>
      <c r="H25" s="22"/>
      <c r="I25" s="21">
        <v>8000</v>
      </c>
      <c r="J25" s="23"/>
      <c r="K25" s="21">
        <v>0</v>
      </c>
      <c r="L25" s="20" t="str">
        <f>""</f>
        <v/>
      </c>
      <c r="M25" s="21">
        <v>0</v>
      </c>
      <c r="N25" s="20" t="str">
        <f>""</f>
        <v/>
      </c>
      <c r="O25" s="13"/>
    </row>
    <row r="26" spans="1:15" ht="43.2" customHeight="1">
      <c r="A26" s="15" t="s">
        <v>11</v>
      </c>
      <c r="B26" s="16" t="str">
        <f>"Четырёхмандатный (№ 2)"</f>
        <v>Четырёхмандатный (№ 2)</v>
      </c>
      <c r="C26" s="16" t="str">
        <f>"Киянский Александр Иванович"</f>
        <v>Киянский Александр Иванович</v>
      </c>
      <c r="D26" s="17">
        <v>5000</v>
      </c>
      <c r="E26" s="17"/>
      <c r="F26" s="16" t="str">
        <f>""</f>
        <v/>
      </c>
      <c r="G26" s="17"/>
      <c r="H26" s="18"/>
      <c r="I26" s="17">
        <v>5000</v>
      </c>
      <c r="J26" s="19"/>
      <c r="K26" s="17"/>
      <c r="L26" s="16" t="str">
        <f>""</f>
        <v/>
      </c>
      <c r="M26" s="17"/>
      <c r="N26" s="16" t="str">
        <f>""</f>
        <v/>
      </c>
      <c r="O26" s="13"/>
    </row>
    <row r="27" spans="1:15" ht="28.8" customHeight="1">
      <c r="A27" s="14" t="s">
        <v>4</v>
      </c>
      <c r="B27" s="20" t="str">
        <f>""</f>
        <v/>
      </c>
      <c r="C27" s="20" t="str">
        <f>"Итого по кандидату"</f>
        <v>Итого по кандидату</v>
      </c>
      <c r="D27" s="21">
        <v>5000</v>
      </c>
      <c r="E27" s="21">
        <v>0</v>
      </c>
      <c r="F27" s="20" t="str">
        <f>""</f>
        <v/>
      </c>
      <c r="G27" s="21">
        <v>0</v>
      </c>
      <c r="H27" s="22"/>
      <c r="I27" s="21">
        <v>5000</v>
      </c>
      <c r="J27" s="23"/>
      <c r="K27" s="21">
        <v>0</v>
      </c>
      <c r="L27" s="20" t="str">
        <f>""</f>
        <v/>
      </c>
      <c r="M27" s="21">
        <v>0</v>
      </c>
      <c r="N27" s="20" t="str">
        <f>""</f>
        <v/>
      </c>
      <c r="O27" s="13"/>
    </row>
    <row r="28" spans="1:15" ht="43.2" customHeight="1">
      <c r="A28" s="15" t="s">
        <v>12</v>
      </c>
      <c r="B28" s="16" t="str">
        <f>"Четырёхмандатный (№ 2)"</f>
        <v>Четырёхмандатный (№ 2)</v>
      </c>
      <c r="C28" s="16" t="str">
        <f>"Кудряшов Виктор Петрович"</f>
        <v>Кудряшов Виктор Петрович</v>
      </c>
      <c r="D28" s="17">
        <v>5000</v>
      </c>
      <c r="E28" s="17"/>
      <c r="F28" s="16" t="str">
        <f>""</f>
        <v/>
      </c>
      <c r="G28" s="17"/>
      <c r="H28" s="18"/>
      <c r="I28" s="17">
        <v>5000</v>
      </c>
      <c r="J28" s="19"/>
      <c r="K28" s="17"/>
      <c r="L28" s="16" t="str">
        <f>""</f>
        <v/>
      </c>
      <c r="M28" s="17"/>
      <c r="N28" s="16" t="str">
        <f>""</f>
        <v/>
      </c>
      <c r="O28" s="13"/>
    </row>
    <row r="29" spans="1:15" ht="28.8" customHeight="1">
      <c r="A29" s="14" t="s">
        <v>4</v>
      </c>
      <c r="B29" s="20" t="str">
        <f>""</f>
        <v/>
      </c>
      <c r="C29" s="20" t="str">
        <f>"Итого по кандидату"</f>
        <v>Итого по кандидату</v>
      </c>
      <c r="D29" s="21">
        <v>5000</v>
      </c>
      <c r="E29" s="21">
        <v>0</v>
      </c>
      <c r="F29" s="20" t="str">
        <f>""</f>
        <v/>
      </c>
      <c r="G29" s="21">
        <v>0</v>
      </c>
      <c r="H29" s="22"/>
      <c r="I29" s="21">
        <v>5000</v>
      </c>
      <c r="J29" s="23"/>
      <c r="K29" s="21">
        <v>0</v>
      </c>
      <c r="L29" s="20" t="str">
        <f>""</f>
        <v/>
      </c>
      <c r="M29" s="21">
        <v>0</v>
      </c>
      <c r="N29" s="20" t="str">
        <f>""</f>
        <v/>
      </c>
      <c r="O29" s="13"/>
    </row>
    <row r="30" spans="1:15" ht="43.2" customHeight="1">
      <c r="A30" s="15" t="s">
        <v>13</v>
      </c>
      <c r="B30" s="16" t="str">
        <f>"Четырёхмандатный (№ 2)"</f>
        <v>Четырёхмандатный (№ 2)</v>
      </c>
      <c r="C30" s="16" t="str">
        <f>"Лебедева Оксана Сергеевна"</f>
        <v>Лебедева Оксана Сергеевна</v>
      </c>
      <c r="D30" s="17">
        <v>5000</v>
      </c>
      <c r="E30" s="17"/>
      <c r="F30" s="16" t="str">
        <f>""</f>
        <v/>
      </c>
      <c r="G30" s="17"/>
      <c r="H30" s="18"/>
      <c r="I30" s="17">
        <v>5000</v>
      </c>
      <c r="J30" s="19"/>
      <c r="K30" s="17"/>
      <c r="L30" s="16" t="str">
        <f>""</f>
        <v/>
      </c>
      <c r="M30" s="17"/>
      <c r="N30" s="16" t="str">
        <f>""</f>
        <v/>
      </c>
      <c r="O30" s="13"/>
    </row>
    <row r="31" spans="1:15" ht="28.8" customHeight="1">
      <c r="A31" s="14" t="s">
        <v>4</v>
      </c>
      <c r="B31" s="20" t="str">
        <f>""</f>
        <v/>
      </c>
      <c r="C31" s="20" t="str">
        <f>"Итого по кандидату"</f>
        <v>Итого по кандидату</v>
      </c>
      <c r="D31" s="21">
        <v>5000</v>
      </c>
      <c r="E31" s="21">
        <v>0</v>
      </c>
      <c r="F31" s="20" t="str">
        <f>""</f>
        <v/>
      </c>
      <c r="G31" s="21">
        <v>0</v>
      </c>
      <c r="H31" s="22"/>
      <c r="I31" s="21">
        <v>5000</v>
      </c>
      <c r="J31" s="23"/>
      <c r="K31" s="21">
        <v>0</v>
      </c>
      <c r="L31" s="20" t="str">
        <f>""</f>
        <v/>
      </c>
      <c r="M31" s="21">
        <v>0</v>
      </c>
      <c r="N31" s="20" t="str">
        <f>""</f>
        <v/>
      </c>
      <c r="O31" s="13"/>
    </row>
    <row r="32" spans="1:15" ht="57.6" customHeight="1">
      <c r="A32" s="15" t="s">
        <v>14</v>
      </c>
      <c r="B32" s="16" t="str">
        <f>"Четырёхмандатный (№ 2)"</f>
        <v>Четырёхмандатный (№ 2)</v>
      </c>
      <c r="C32" s="16" t="str">
        <f>"Писарев Александр Анатольевич"</f>
        <v>Писарев Александр Анатольевич</v>
      </c>
      <c r="D32" s="17">
        <v>8000</v>
      </c>
      <c r="E32" s="17"/>
      <c r="F32" s="16" t="str">
        <f>""</f>
        <v/>
      </c>
      <c r="G32" s="17"/>
      <c r="H32" s="18"/>
      <c r="I32" s="17">
        <v>8000</v>
      </c>
      <c r="J32" s="19"/>
      <c r="K32" s="17"/>
      <c r="L32" s="16" t="str">
        <f>""</f>
        <v/>
      </c>
      <c r="M32" s="17"/>
      <c r="N32" s="16" t="str">
        <f>""</f>
        <v/>
      </c>
      <c r="O32" s="13"/>
    </row>
    <row r="33" spans="1:15" ht="28.8" customHeight="1">
      <c r="A33" s="14" t="s">
        <v>4</v>
      </c>
      <c r="B33" s="20" t="str">
        <f>""</f>
        <v/>
      </c>
      <c r="C33" s="20" t="str">
        <f>"Итого по кандидату"</f>
        <v>Итого по кандидату</v>
      </c>
      <c r="D33" s="21">
        <v>8000</v>
      </c>
      <c r="E33" s="21">
        <v>0</v>
      </c>
      <c r="F33" s="20" t="str">
        <f>""</f>
        <v/>
      </c>
      <c r="G33" s="21">
        <v>0</v>
      </c>
      <c r="H33" s="22"/>
      <c r="I33" s="21">
        <v>8000</v>
      </c>
      <c r="J33" s="23"/>
      <c r="K33" s="21">
        <v>0</v>
      </c>
      <c r="L33" s="20" t="str">
        <f>""</f>
        <v/>
      </c>
      <c r="M33" s="21">
        <v>0</v>
      </c>
      <c r="N33" s="20" t="str">
        <f>""</f>
        <v/>
      </c>
      <c r="O33" s="13"/>
    </row>
    <row r="34" spans="1:15" ht="57.6" customHeight="1">
      <c r="A34" s="15" t="s">
        <v>15</v>
      </c>
      <c r="B34" s="16" t="str">
        <f>"Четырёхмандатный (№ 2)"</f>
        <v>Четырёхмандатный (№ 2)</v>
      </c>
      <c r="C34" s="16" t="str">
        <f>"Сабрекова Евгения Александровна"</f>
        <v>Сабрекова Евгения Александровна</v>
      </c>
      <c r="D34" s="17">
        <v>5000</v>
      </c>
      <c r="E34" s="17"/>
      <c r="F34" s="16" t="str">
        <f>""</f>
        <v/>
      </c>
      <c r="G34" s="17"/>
      <c r="H34" s="18"/>
      <c r="I34" s="17">
        <v>5000</v>
      </c>
      <c r="J34" s="19"/>
      <c r="K34" s="17"/>
      <c r="L34" s="16" t="str">
        <f>""</f>
        <v/>
      </c>
      <c r="M34" s="17"/>
      <c r="N34" s="16" t="str">
        <f>""</f>
        <v/>
      </c>
      <c r="O34" s="13"/>
    </row>
    <row r="35" spans="1:15" ht="28.8" customHeight="1">
      <c r="A35" s="14" t="s">
        <v>4</v>
      </c>
      <c r="B35" s="20" t="str">
        <f>""</f>
        <v/>
      </c>
      <c r="C35" s="20" t="str">
        <f>"Итого по кандидату"</f>
        <v>Итого по кандидату</v>
      </c>
      <c r="D35" s="21">
        <v>5000</v>
      </c>
      <c r="E35" s="21">
        <v>0</v>
      </c>
      <c r="F35" s="20" t="str">
        <f>""</f>
        <v/>
      </c>
      <c r="G35" s="21">
        <v>0</v>
      </c>
      <c r="H35" s="22"/>
      <c r="I35" s="21">
        <v>5000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3.2" customHeight="1">
      <c r="A36" s="15" t="s">
        <v>16</v>
      </c>
      <c r="B36" s="16" t="str">
        <f>"Четырёхмандатный (№ 2)"</f>
        <v>Четырёхмандатный (№ 2)</v>
      </c>
      <c r="C36" s="16" t="str">
        <f>"Федорова Юлия Борисовна"</f>
        <v>Федорова Юлия Борисовна</v>
      </c>
      <c r="D36" s="17">
        <v>8000</v>
      </c>
      <c r="E36" s="17"/>
      <c r="F36" s="16" t="str">
        <f>""</f>
        <v/>
      </c>
      <c r="G36" s="17"/>
      <c r="H36" s="18"/>
      <c r="I36" s="17">
        <v>8000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28.8" customHeight="1">
      <c r="A37" s="14" t="s">
        <v>4</v>
      </c>
      <c r="B37" s="20" t="str">
        <f>""</f>
        <v/>
      </c>
      <c r="C37" s="20" t="str">
        <f>"Итого по кандидату"</f>
        <v>Итого по кандидату</v>
      </c>
      <c r="D37" s="21">
        <v>8000</v>
      </c>
      <c r="E37" s="21">
        <v>0</v>
      </c>
      <c r="F37" s="20" t="str">
        <f>""</f>
        <v/>
      </c>
      <c r="G37" s="21">
        <v>0</v>
      </c>
      <c r="H37" s="22"/>
      <c r="I37" s="21">
        <v>8000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72" customHeight="1">
      <c r="A38" s="14" t="s">
        <v>4</v>
      </c>
      <c r="B38" s="20" t="str">
        <f>""</f>
        <v/>
      </c>
      <c r="C38" s="20" t="str">
        <f>"Избирательный округ (Четырёхмандатный (№ 2)), всего"</f>
        <v>Избирательный округ (Четырёхмандатный (№ 2)), всего</v>
      </c>
      <c r="D38" s="21">
        <v>52000</v>
      </c>
      <c r="E38" s="21">
        <v>0</v>
      </c>
      <c r="F38" s="20" t="str">
        <f>""</f>
        <v/>
      </c>
      <c r="G38" s="21">
        <v>0</v>
      </c>
      <c r="H38" s="22"/>
      <c r="I38" s="21">
        <v>52000</v>
      </c>
      <c r="J38" s="23"/>
      <c r="K38" s="21">
        <v>0</v>
      </c>
      <c r="L38" s="20" t="str">
        <f>""</f>
        <v/>
      </c>
      <c r="M38" s="21">
        <v>0</v>
      </c>
      <c r="N38" s="20" t="str">
        <f>""</f>
        <v/>
      </c>
      <c r="O38" s="13"/>
    </row>
    <row r="39" spans="1:15" ht="43.2" customHeight="1">
      <c r="A39" s="15" t="s">
        <v>17</v>
      </c>
      <c r="B39" s="16" t="str">
        <f>"Четырёхмандатный (№ 3)"</f>
        <v>Четырёхмандатный (№ 3)</v>
      </c>
      <c r="C39" s="16" t="str">
        <f>"Беляев Евгений Евгеньевич"</f>
        <v>Беляев Евгений Евгеньевич</v>
      </c>
      <c r="D39" s="17">
        <v>5000</v>
      </c>
      <c r="E39" s="17"/>
      <c r="F39" s="16" t="str">
        <f>""</f>
        <v/>
      </c>
      <c r="G39" s="17"/>
      <c r="H39" s="18"/>
      <c r="I39" s="17">
        <v>5000</v>
      </c>
      <c r="J39" s="19"/>
      <c r="K39" s="17"/>
      <c r="L39" s="16" t="str">
        <f>""</f>
        <v/>
      </c>
      <c r="M39" s="17"/>
      <c r="N39" s="16" t="str">
        <f>""</f>
        <v/>
      </c>
      <c r="O39" s="13"/>
    </row>
    <row r="40" spans="1:15" ht="28.8" customHeight="1">
      <c r="A40" s="14" t="s">
        <v>4</v>
      </c>
      <c r="B40" s="20" t="str">
        <f>""</f>
        <v/>
      </c>
      <c r="C40" s="20" t="str">
        <f>"Итого по кандидату"</f>
        <v>Итого по кандидату</v>
      </c>
      <c r="D40" s="21">
        <v>5000</v>
      </c>
      <c r="E40" s="21">
        <v>0</v>
      </c>
      <c r="F40" s="20" t="str">
        <f>""</f>
        <v/>
      </c>
      <c r="G40" s="21">
        <v>0</v>
      </c>
      <c r="H40" s="22"/>
      <c r="I40" s="21">
        <v>5000</v>
      </c>
      <c r="J40" s="23"/>
      <c r="K40" s="21">
        <v>0</v>
      </c>
      <c r="L40" s="20" t="str">
        <f>""</f>
        <v/>
      </c>
      <c r="M40" s="21">
        <v>0</v>
      </c>
      <c r="N40" s="20" t="str">
        <f>""</f>
        <v/>
      </c>
      <c r="O40" s="13"/>
    </row>
    <row r="41" spans="1:15" ht="57.6" customHeight="1">
      <c r="A41" s="15" t="s">
        <v>18</v>
      </c>
      <c r="B41" s="16" t="str">
        <f>"Четырёхмандатный (№ 3)"</f>
        <v>Четырёхмандатный (№ 3)</v>
      </c>
      <c r="C41" s="16" t="str">
        <f>"Беляева Наталья Владимировна"</f>
        <v>Беляева Наталья Владимировна</v>
      </c>
      <c r="D41" s="17">
        <v>8000</v>
      </c>
      <c r="E41" s="17"/>
      <c r="F41" s="16" t="str">
        <f>""</f>
        <v/>
      </c>
      <c r="G41" s="17"/>
      <c r="H41" s="18"/>
      <c r="I41" s="17">
        <v>8000</v>
      </c>
      <c r="J41" s="19"/>
      <c r="K41" s="17"/>
      <c r="L41" s="16" t="str">
        <f>""</f>
        <v/>
      </c>
      <c r="M41" s="17"/>
      <c r="N41" s="16" t="str">
        <f>""</f>
        <v/>
      </c>
      <c r="O41" s="13"/>
    </row>
    <row r="42" spans="1:15" ht="28.8" customHeight="1">
      <c r="A42" s="14" t="s">
        <v>4</v>
      </c>
      <c r="B42" s="20" t="str">
        <f>""</f>
        <v/>
      </c>
      <c r="C42" s="20" t="str">
        <f>"Итого по кандидату"</f>
        <v>Итого по кандидату</v>
      </c>
      <c r="D42" s="21">
        <v>8000</v>
      </c>
      <c r="E42" s="21">
        <v>0</v>
      </c>
      <c r="F42" s="20" t="str">
        <f>""</f>
        <v/>
      </c>
      <c r="G42" s="21">
        <v>0</v>
      </c>
      <c r="H42" s="22"/>
      <c r="I42" s="21">
        <v>8000</v>
      </c>
      <c r="J42" s="23"/>
      <c r="K42" s="21">
        <v>0</v>
      </c>
      <c r="L42" s="20" t="str">
        <f>""</f>
        <v/>
      </c>
      <c r="M42" s="21">
        <v>0</v>
      </c>
      <c r="N42" s="20" t="str">
        <f>""</f>
        <v/>
      </c>
      <c r="O42" s="13"/>
    </row>
    <row r="43" spans="1:15" ht="43.2" customHeight="1">
      <c r="A43" s="15" t="s">
        <v>19</v>
      </c>
      <c r="B43" s="16" t="str">
        <f>"Четырёхмандатный (№ 3)"</f>
        <v>Четырёхмандатный (№ 3)</v>
      </c>
      <c r="C43" s="16" t="str">
        <f>"Брускова Юлия Викторовна"</f>
        <v>Брускова Юлия Викторовна</v>
      </c>
      <c r="D43" s="17">
        <v>8000</v>
      </c>
      <c r="E43" s="17"/>
      <c r="F43" s="16" t="str">
        <f>""</f>
        <v/>
      </c>
      <c r="G43" s="17"/>
      <c r="H43" s="18"/>
      <c r="I43" s="17">
        <v>8000</v>
      </c>
      <c r="J43" s="19"/>
      <c r="K43" s="17"/>
      <c r="L43" s="16" t="str">
        <f>""</f>
        <v/>
      </c>
      <c r="M43" s="17"/>
      <c r="N43" s="16" t="str">
        <f>""</f>
        <v/>
      </c>
      <c r="O43" s="13"/>
    </row>
    <row r="44" spans="1:15" ht="28.8" customHeight="1">
      <c r="A44" s="14" t="s">
        <v>4</v>
      </c>
      <c r="B44" s="20" t="str">
        <f>""</f>
        <v/>
      </c>
      <c r="C44" s="20" t="str">
        <f>"Итого по кандидату"</f>
        <v>Итого по кандидату</v>
      </c>
      <c r="D44" s="21">
        <v>8000</v>
      </c>
      <c r="E44" s="21">
        <v>0</v>
      </c>
      <c r="F44" s="20" t="str">
        <f>""</f>
        <v/>
      </c>
      <c r="G44" s="21">
        <v>0</v>
      </c>
      <c r="H44" s="22"/>
      <c r="I44" s="21">
        <v>8000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57.6" customHeight="1">
      <c r="A45" s="15" t="s">
        <v>20</v>
      </c>
      <c r="B45" s="16" t="str">
        <f>"Четырёхмандатный (№ 3)"</f>
        <v>Четырёхмандатный (№ 3)</v>
      </c>
      <c r="C45" s="16" t="str">
        <f>"Васильев Виктор Анатольевич"</f>
        <v>Васильев Виктор Анатольевич</v>
      </c>
      <c r="D45" s="17">
        <v>5000</v>
      </c>
      <c r="E45" s="17"/>
      <c r="F45" s="16" t="str">
        <f>""</f>
        <v/>
      </c>
      <c r="G45" s="17"/>
      <c r="H45" s="18"/>
      <c r="I45" s="17">
        <v>5000</v>
      </c>
      <c r="J45" s="19"/>
      <c r="K45" s="17"/>
      <c r="L45" s="16" t="str">
        <f>""</f>
        <v/>
      </c>
      <c r="M45" s="17"/>
      <c r="N45" s="16" t="str">
        <f>""</f>
        <v/>
      </c>
      <c r="O45" s="13"/>
    </row>
    <row r="46" spans="1:15" ht="28.8" customHeight="1">
      <c r="A46" s="14" t="s">
        <v>4</v>
      </c>
      <c r="B46" s="20" t="str">
        <f>""</f>
        <v/>
      </c>
      <c r="C46" s="20" t="str">
        <f>"Итого по кандидату"</f>
        <v>Итого по кандидату</v>
      </c>
      <c r="D46" s="21">
        <v>5000</v>
      </c>
      <c r="E46" s="21">
        <v>0</v>
      </c>
      <c r="F46" s="20" t="str">
        <f>""</f>
        <v/>
      </c>
      <c r="G46" s="21">
        <v>0</v>
      </c>
      <c r="H46" s="22"/>
      <c r="I46" s="21">
        <v>5000</v>
      </c>
      <c r="J46" s="23"/>
      <c r="K46" s="21">
        <v>0</v>
      </c>
      <c r="L46" s="20" t="str">
        <f>""</f>
        <v/>
      </c>
      <c r="M46" s="21">
        <v>0</v>
      </c>
      <c r="N46" s="20" t="str">
        <f>""</f>
        <v/>
      </c>
      <c r="O46" s="13"/>
    </row>
    <row r="47" spans="1:15" ht="43.2" customHeight="1">
      <c r="A47" s="15" t="s">
        <v>21</v>
      </c>
      <c r="B47" s="16" t="str">
        <f>"Четырёхмандатный (№ 3)"</f>
        <v>Четырёхмандатный (№ 3)</v>
      </c>
      <c r="C47" s="16" t="str">
        <f>"Матущак Сергей Григорьевич"</f>
        <v>Матущак Сергей Григорьевич</v>
      </c>
      <c r="D47" s="17">
        <v>8000</v>
      </c>
      <c r="E47" s="17"/>
      <c r="F47" s="16" t="str">
        <f>""</f>
        <v/>
      </c>
      <c r="G47" s="17"/>
      <c r="H47" s="18"/>
      <c r="I47" s="17">
        <v>8000</v>
      </c>
      <c r="J47" s="19"/>
      <c r="K47" s="17"/>
      <c r="L47" s="16" t="str">
        <f>""</f>
        <v/>
      </c>
      <c r="M47" s="17"/>
      <c r="N47" s="16" t="str">
        <f>""</f>
        <v/>
      </c>
      <c r="O47" s="13"/>
    </row>
    <row r="48" spans="1:15" ht="28.8" customHeight="1">
      <c r="A48" s="14" t="s">
        <v>4</v>
      </c>
      <c r="B48" s="20" t="str">
        <f>""</f>
        <v/>
      </c>
      <c r="C48" s="20" t="str">
        <f>"Итого по кандидату"</f>
        <v>Итого по кандидату</v>
      </c>
      <c r="D48" s="21">
        <v>8000</v>
      </c>
      <c r="E48" s="21">
        <v>0</v>
      </c>
      <c r="F48" s="20" t="str">
        <f>""</f>
        <v/>
      </c>
      <c r="G48" s="21">
        <v>0</v>
      </c>
      <c r="H48" s="22"/>
      <c r="I48" s="21">
        <v>8000</v>
      </c>
      <c r="J48" s="23"/>
      <c r="K48" s="21">
        <v>0</v>
      </c>
      <c r="L48" s="20" t="str">
        <f>""</f>
        <v/>
      </c>
      <c r="M48" s="21">
        <v>0</v>
      </c>
      <c r="N48" s="20" t="str">
        <f>""</f>
        <v/>
      </c>
      <c r="O48" s="13"/>
    </row>
    <row r="49" spans="1:15" ht="57.6" customHeight="1">
      <c r="A49" s="15" t="s">
        <v>22</v>
      </c>
      <c r="B49" s="16" t="str">
        <f>"Четырёхмандатный (№ 3)"</f>
        <v>Четырёхмандатный (№ 3)</v>
      </c>
      <c r="C49" s="16" t="str">
        <f>"Тараканов Антон Владимирович"</f>
        <v>Тараканов Антон Владимирович</v>
      </c>
      <c r="D49" s="17">
        <v>8000</v>
      </c>
      <c r="E49" s="17"/>
      <c r="F49" s="16" t="str">
        <f>""</f>
        <v/>
      </c>
      <c r="G49" s="17"/>
      <c r="H49" s="18"/>
      <c r="I49" s="17">
        <v>8000</v>
      </c>
      <c r="J49" s="19"/>
      <c r="K49" s="17"/>
      <c r="L49" s="16" t="str">
        <f>""</f>
        <v/>
      </c>
      <c r="M49" s="17"/>
      <c r="N49" s="16" t="str">
        <f>""</f>
        <v/>
      </c>
      <c r="O49" s="13"/>
    </row>
    <row r="50" spans="1:15" ht="28.8" customHeight="1">
      <c r="A50" s="14" t="s">
        <v>4</v>
      </c>
      <c r="B50" s="20" t="str">
        <f>""</f>
        <v/>
      </c>
      <c r="C50" s="20" t="str">
        <f>"Итого по кандидату"</f>
        <v>Итого по кандидату</v>
      </c>
      <c r="D50" s="21">
        <v>8000</v>
      </c>
      <c r="E50" s="21">
        <v>0</v>
      </c>
      <c r="F50" s="20" t="str">
        <f>""</f>
        <v/>
      </c>
      <c r="G50" s="21">
        <v>0</v>
      </c>
      <c r="H50" s="22"/>
      <c r="I50" s="21">
        <v>8000</v>
      </c>
      <c r="J50" s="23"/>
      <c r="K50" s="21">
        <v>0</v>
      </c>
      <c r="L50" s="20" t="str">
        <f>""</f>
        <v/>
      </c>
      <c r="M50" s="21">
        <v>0</v>
      </c>
      <c r="N50" s="20" t="str">
        <f>""</f>
        <v/>
      </c>
      <c r="O50" s="13"/>
    </row>
    <row r="51" spans="1:15" ht="43.2" customHeight="1">
      <c r="A51" s="15" t="s">
        <v>23</v>
      </c>
      <c r="B51" s="16" t="str">
        <f>"Четырёхмандатный (№ 3)"</f>
        <v>Четырёхмандатный (№ 3)</v>
      </c>
      <c r="C51" s="16" t="str">
        <f>"Федоров Михаил Николаевич"</f>
        <v>Федоров Михаил Николаевич</v>
      </c>
      <c r="D51" s="17">
        <v>5000</v>
      </c>
      <c r="E51" s="17"/>
      <c r="F51" s="16" t="str">
        <f>""</f>
        <v/>
      </c>
      <c r="G51" s="17"/>
      <c r="H51" s="18"/>
      <c r="I51" s="17">
        <v>5000</v>
      </c>
      <c r="J51" s="19"/>
      <c r="K51" s="17"/>
      <c r="L51" s="16" t="str">
        <f>""</f>
        <v/>
      </c>
      <c r="M51" s="17"/>
      <c r="N51" s="16" t="str">
        <f>""</f>
        <v/>
      </c>
      <c r="O51" s="13"/>
    </row>
    <row r="52" spans="1:15" ht="28.8" customHeight="1">
      <c r="A52" s="14" t="s">
        <v>4</v>
      </c>
      <c r="B52" s="20" t="str">
        <f>""</f>
        <v/>
      </c>
      <c r="C52" s="20" t="str">
        <f>"Итого по кандидату"</f>
        <v>Итого по кандидату</v>
      </c>
      <c r="D52" s="21">
        <v>5000</v>
      </c>
      <c r="E52" s="21">
        <v>0</v>
      </c>
      <c r="F52" s="20" t="str">
        <f>""</f>
        <v/>
      </c>
      <c r="G52" s="21">
        <v>0</v>
      </c>
      <c r="H52" s="22"/>
      <c r="I52" s="21">
        <v>5000</v>
      </c>
      <c r="J52" s="23"/>
      <c r="K52" s="21">
        <v>0</v>
      </c>
      <c r="L52" s="20" t="str">
        <f>""</f>
        <v/>
      </c>
      <c r="M52" s="21">
        <v>0</v>
      </c>
      <c r="N52" s="20" t="str">
        <f>""</f>
        <v/>
      </c>
      <c r="O52" s="13"/>
    </row>
    <row r="53" spans="1:15" ht="72" customHeight="1">
      <c r="A53" s="14" t="s">
        <v>4</v>
      </c>
      <c r="B53" s="20" t="str">
        <f>""</f>
        <v/>
      </c>
      <c r="C53" s="20" t="str">
        <f>"Избирательный округ (Четырёхмандатный (№ 3)), всего"</f>
        <v>Избирательный округ (Четырёхмандатный (№ 3)), всего</v>
      </c>
      <c r="D53" s="21">
        <v>47000</v>
      </c>
      <c r="E53" s="21">
        <v>0</v>
      </c>
      <c r="F53" s="20" t="str">
        <f>""</f>
        <v/>
      </c>
      <c r="G53" s="21">
        <v>0</v>
      </c>
      <c r="H53" s="22"/>
      <c r="I53" s="21">
        <v>47000</v>
      </c>
      <c r="J53" s="23"/>
      <c r="K53" s="21">
        <v>0</v>
      </c>
      <c r="L53" s="20" t="str">
        <f>""</f>
        <v/>
      </c>
      <c r="M53" s="21">
        <v>0</v>
      </c>
      <c r="N53" s="20" t="str">
        <f>""</f>
        <v/>
      </c>
      <c r="O53" s="13"/>
    </row>
    <row r="54" spans="1:15" ht="43.2" customHeight="1">
      <c r="A54" s="15" t="s">
        <v>24</v>
      </c>
      <c r="B54" s="16" t="str">
        <f>"Четырёхмандатный (№ 4)"</f>
        <v>Четырёхмандатный (№ 4)</v>
      </c>
      <c r="C54" s="16" t="str">
        <f>"Воронцова Татьяна Ивановна"</f>
        <v>Воронцова Татьяна Ивановна</v>
      </c>
      <c r="D54" s="17">
        <v>5000</v>
      </c>
      <c r="E54" s="17"/>
      <c r="F54" s="16" t="str">
        <f>""</f>
        <v/>
      </c>
      <c r="G54" s="17"/>
      <c r="H54" s="18"/>
      <c r="I54" s="17">
        <v>5000</v>
      </c>
      <c r="J54" s="19"/>
      <c r="K54" s="17"/>
      <c r="L54" s="16" t="str">
        <f>""</f>
        <v/>
      </c>
      <c r="M54" s="17"/>
      <c r="N54" s="16" t="str">
        <f>""</f>
        <v/>
      </c>
      <c r="O54" s="13"/>
    </row>
    <row r="55" spans="1:15" ht="28.8" customHeight="1">
      <c r="A55" s="14" t="s">
        <v>4</v>
      </c>
      <c r="B55" s="20" t="str">
        <f>""</f>
        <v/>
      </c>
      <c r="C55" s="20" t="str">
        <f>"Итого по кандидату"</f>
        <v>Итого по кандидату</v>
      </c>
      <c r="D55" s="21">
        <v>5000</v>
      </c>
      <c r="E55" s="21">
        <v>0</v>
      </c>
      <c r="F55" s="20" t="str">
        <f>""</f>
        <v/>
      </c>
      <c r="G55" s="21">
        <v>0</v>
      </c>
      <c r="H55" s="22"/>
      <c r="I55" s="21">
        <v>5000</v>
      </c>
      <c r="J55" s="23"/>
      <c r="K55" s="21">
        <v>0</v>
      </c>
      <c r="L55" s="20" t="str">
        <f>""</f>
        <v/>
      </c>
      <c r="M55" s="21">
        <v>0</v>
      </c>
      <c r="N55" s="20" t="str">
        <f>""</f>
        <v/>
      </c>
      <c r="O55" s="13"/>
    </row>
    <row r="56" spans="1:15" ht="43.2" customHeight="1">
      <c r="A56" s="15" t="s">
        <v>25</v>
      </c>
      <c r="B56" s="16" t="str">
        <f>"Четырёхмандатный (№ 4)"</f>
        <v>Четырёхмандатный (№ 4)</v>
      </c>
      <c r="C56" s="16" t="str">
        <f>"Жуков Сергей Иванович"</f>
        <v>Жуков Сергей Иванович</v>
      </c>
      <c r="D56" s="17">
        <v>5000</v>
      </c>
      <c r="E56" s="17"/>
      <c r="F56" s="16" t="str">
        <f>""</f>
        <v/>
      </c>
      <c r="G56" s="17"/>
      <c r="H56" s="18"/>
      <c r="I56" s="17">
        <v>5000</v>
      </c>
      <c r="J56" s="19"/>
      <c r="K56" s="17"/>
      <c r="L56" s="16" t="str">
        <f>""</f>
        <v/>
      </c>
      <c r="M56" s="17"/>
      <c r="N56" s="16" t="str">
        <f>""</f>
        <v/>
      </c>
      <c r="O56" s="13"/>
    </row>
    <row r="57" spans="1:15" ht="28.8" customHeight="1">
      <c r="A57" s="14" t="s">
        <v>4</v>
      </c>
      <c r="B57" s="20" t="str">
        <f>""</f>
        <v/>
      </c>
      <c r="C57" s="20" t="str">
        <f>"Итого по кандидату"</f>
        <v>Итого по кандидату</v>
      </c>
      <c r="D57" s="21">
        <v>5000</v>
      </c>
      <c r="E57" s="21">
        <v>0</v>
      </c>
      <c r="F57" s="20" t="str">
        <f>""</f>
        <v/>
      </c>
      <c r="G57" s="21">
        <v>0</v>
      </c>
      <c r="H57" s="22"/>
      <c r="I57" s="21">
        <v>5000</v>
      </c>
      <c r="J57" s="23"/>
      <c r="K57" s="21">
        <v>0</v>
      </c>
      <c r="L57" s="20" t="str">
        <f>""</f>
        <v/>
      </c>
      <c r="M57" s="21">
        <v>0</v>
      </c>
      <c r="N57" s="20" t="str">
        <f>""</f>
        <v/>
      </c>
      <c r="O57" s="13"/>
    </row>
    <row r="58" spans="1:15" ht="43.2" customHeight="1">
      <c r="A58" s="15" t="s">
        <v>26</v>
      </c>
      <c r="B58" s="16" t="str">
        <f>"Четырёхмандатный (№ 4)"</f>
        <v>Четырёхмандатный (№ 4)</v>
      </c>
      <c r="C58" s="16" t="str">
        <f>"Карпин Александр Юрьевич"</f>
        <v>Карпин Александр Юрьевич</v>
      </c>
      <c r="D58" s="17">
        <v>8500</v>
      </c>
      <c r="E58" s="17"/>
      <c r="F58" s="16" t="str">
        <f>""</f>
        <v/>
      </c>
      <c r="G58" s="17"/>
      <c r="H58" s="18"/>
      <c r="I58" s="17">
        <v>8000</v>
      </c>
      <c r="J58" s="19"/>
      <c r="K58" s="17"/>
      <c r="L58" s="16" t="str">
        <f>""</f>
        <v/>
      </c>
      <c r="M58" s="17"/>
      <c r="N58" s="16" t="str">
        <f>""</f>
        <v/>
      </c>
      <c r="O58" s="13"/>
    </row>
    <row r="59" spans="1:15" ht="28.8" customHeight="1">
      <c r="A59" s="14" t="s">
        <v>4</v>
      </c>
      <c r="B59" s="20" t="str">
        <f>""</f>
        <v/>
      </c>
      <c r="C59" s="20" t="str">
        <f>"Итого по кандидату"</f>
        <v>Итого по кандидату</v>
      </c>
      <c r="D59" s="21">
        <v>8500</v>
      </c>
      <c r="E59" s="21">
        <v>0</v>
      </c>
      <c r="F59" s="20" t="str">
        <f>""</f>
        <v/>
      </c>
      <c r="G59" s="21">
        <v>0</v>
      </c>
      <c r="H59" s="22"/>
      <c r="I59" s="21">
        <v>8000</v>
      </c>
      <c r="J59" s="23"/>
      <c r="K59" s="21">
        <v>0</v>
      </c>
      <c r="L59" s="20" t="str">
        <f>""</f>
        <v/>
      </c>
      <c r="M59" s="21">
        <v>0</v>
      </c>
      <c r="N59" s="20" t="str">
        <f>""</f>
        <v/>
      </c>
      <c r="O59" s="13"/>
    </row>
    <row r="60" spans="1:15" ht="43.2" customHeight="1">
      <c r="A60" s="15" t="s">
        <v>27</v>
      </c>
      <c r="B60" s="16" t="str">
        <f>"Четырёхмандатный (№ 4)"</f>
        <v>Четырёхмандатный (№ 4)</v>
      </c>
      <c r="C60" s="16" t="str">
        <f>"Кудрявцева Наталья Николаевна"</f>
        <v>Кудрявцева Наталья Николаевна</v>
      </c>
      <c r="D60" s="17">
        <v>8000</v>
      </c>
      <c r="E60" s="17"/>
      <c r="F60" s="16" t="str">
        <f>""</f>
        <v/>
      </c>
      <c r="G60" s="17"/>
      <c r="H60" s="18"/>
      <c r="I60" s="17">
        <v>8000</v>
      </c>
      <c r="J60" s="19"/>
      <c r="K60" s="17"/>
      <c r="L60" s="16" t="str">
        <f>""</f>
        <v/>
      </c>
      <c r="M60" s="17"/>
      <c r="N60" s="16" t="str">
        <f>""</f>
        <v/>
      </c>
      <c r="O60" s="13"/>
    </row>
    <row r="61" spans="1:15" ht="28.8" customHeight="1">
      <c r="A61" s="14" t="s">
        <v>4</v>
      </c>
      <c r="B61" s="20" t="str">
        <f>""</f>
        <v/>
      </c>
      <c r="C61" s="20" t="str">
        <f>"Итого по кандидату"</f>
        <v>Итого по кандидату</v>
      </c>
      <c r="D61" s="21">
        <v>8000</v>
      </c>
      <c r="E61" s="21">
        <v>0</v>
      </c>
      <c r="F61" s="20" t="str">
        <f>""</f>
        <v/>
      </c>
      <c r="G61" s="21">
        <v>0</v>
      </c>
      <c r="H61" s="22"/>
      <c r="I61" s="21">
        <v>8000</v>
      </c>
      <c r="J61" s="23"/>
      <c r="K61" s="21">
        <v>0</v>
      </c>
      <c r="L61" s="20" t="str">
        <f>""</f>
        <v/>
      </c>
      <c r="M61" s="21">
        <v>0</v>
      </c>
      <c r="N61" s="20" t="str">
        <f>""</f>
        <v/>
      </c>
      <c r="O61" s="13"/>
    </row>
    <row r="62" spans="1:15" ht="57.6" customHeight="1">
      <c r="A62" s="15" t="s">
        <v>28</v>
      </c>
      <c r="B62" s="16" t="str">
        <f>"Четырёхмандатный (№ 4)"</f>
        <v>Четырёхмандатный (№ 4)</v>
      </c>
      <c r="C62" s="16" t="str">
        <f>"Лебедев Игорь Анатольевич"</f>
        <v>Лебедев Игорь Анатольевич</v>
      </c>
      <c r="D62" s="17">
        <v>5000</v>
      </c>
      <c r="E62" s="17"/>
      <c r="F62" s="16" t="str">
        <f>""</f>
        <v/>
      </c>
      <c r="G62" s="17"/>
      <c r="H62" s="18"/>
      <c r="I62" s="17">
        <v>5000</v>
      </c>
      <c r="J62" s="19"/>
      <c r="K62" s="17"/>
      <c r="L62" s="16" t="str">
        <f>""</f>
        <v/>
      </c>
      <c r="M62" s="17"/>
      <c r="N62" s="16" t="str">
        <f>""</f>
        <v/>
      </c>
      <c r="O62" s="13"/>
    </row>
    <row r="63" spans="1:15" ht="28.8" customHeight="1">
      <c r="A63" s="14" t="s">
        <v>4</v>
      </c>
      <c r="B63" s="20" t="str">
        <f>""</f>
        <v/>
      </c>
      <c r="C63" s="20" t="str">
        <f>"Итого по кандидату"</f>
        <v>Итого по кандидату</v>
      </c>
      <c r="D63" s="21">
        <v>5000</v>
      </c>
      <c r="E63" s="21">
        <v>0</v>
      </c>
      <c r="F63" s="20" t="str">
        <f>""</f>
        <v/>
      </c>
      <c r="G63" s="21">
        <v>0</v>
      </c>
      <c r="H63" s="22"/>
      <c r="I63" s="21">
        <v>5000</v>
      </c>
      <c r="J63" s="23"/>
      <c r="K63" s="21">
        <v>0</v>
      </c>
      <c r="L63" s="20" t="str">
        <f>""</f>
        <v/>
      </c>
      <c r="M63" s="21">
        <v>0</v>
      </c>
      <c r="N63" s="20" t="str">
        <f>""</f>
        <v/>
      </c>
      <c r="O63" s="13"/>
    </row>
    <row r="64" spans="1:15" ht="43.2" customHeight="1">
      <c r="A64" s="15" t="s">
        <v>29</v>
      </c>
      <c r="B64" s="16" t="str">
        <f>"Четырёхмандатный (№ 4)"</f>
        <v>Четырёхмандатный (№ 4)</v>
      </c>
      <c r="C64" s="16" t="str">
        <f>"Петроченко Екатерина Викторовна"</f>
        <v>Петроченко Екатерина Викторовна</v>
      </c>
      <c r="D64" s="17">
        <v>8000</v>
      </c>
      <c r="E64" s="17"/>
      <c r="F64" s="16" t="str">
        <f>""</f>
        <v/>
      </c>
      <c r="G64" s="17"/>
      <c r="H64" s="18"/>
      <c r="I64" s="17">
        <v>8000</v>
      </c>
      <c r="J64" s="19"/>
      <c r="K64" s="17"/>
      <c r="L64" s="16" t="str">
        <f>""</f>
        <v/>
      </c>
      <c r="M64" s="17"/>
      <c r="N64" s="16" t="str">
        <f>""</f>
        <v/>
      </c>
      <c r="O64" s="13"/>
    </row>
    <row r="65" spans="1:15" ht="28.8" customHeight="1">
      <c r="A65" s="14" t="s">
        <v>4</v>
      </c>
      <c r="B65" s="20" t="str">
        <f>""</f>
        <v/>
      </c>
      <c r="C65" s="20" t="str">
        <f>"Итого по кандидату"</f>
        <v>Итого по кандидату</v>
      </c>
      <c r="D65" s="21">
        <v>8000</v>
      </c>
      <c r="E65" s="21">
        <v>0</v>
      </c>
      <c r="F65" s="20" t="str">
        <f>""</f>
        <v/>
      </c>
      <c r="G65" s="21">
        <v>0</v>
      </c>
      <c r="H65" s="22"/>
      <c r="I65" s="21">
        <v>8000</v>
      </c>
      <c r="J65" s="23"/>
      <c r="K65" s="21">
        <v>0</v>
      </c>
      <c r="L65" s="20" t="str">
        <f>""</f>
        <v/>
      </c>
      <c r="M65" s="21">
        <v>0</v>
      </c>
      <c r="N65" s="20" t="str">
        <f>""</f>
        <v/>
      </c>
      <c r="O65" s="13"/>
    </row>
    <row r="66" spans="1:15" ht="57.6" customHeight="1">
      <c r="A66" s="15" t="s">
        <v>30</v>
      </c>
      <c r="B66" s="16" t="str">
        <f>"Четырёхмандатный (№ 4)"</f>
        <v>Четырёхмандатный (№ 4)</v>
      </c>
      <c r="C66" s="16" t="str">
        <f>"Чучман Татьяна Владимировна"</f>
        <v>Чучман Татьяна Владимировна</v>
      </c>
      <c r="D66" s="17">
        <v>8000</v>
      </c>
      <c r="E66" s="17"/>
      <c r="F66" s="16" t="str">
        <f>""</f>
        <v/>
      </c>
      <c r="G66" s="17"/>
      <c r="H66" s="18"/>
      <c r="I66" s="17">
        <v>8000</v>
      </c>
      <c r="J66" s="19"/>
      <c r="K66" s="17"/>
      <c r="L66" s="16" t="str">
        <f>""</f>
        <v/>
      </c>
      <c r="M66" s="17"/>
      <c r="N66" s="16" t="str">
        <f>""</f>
        <v/>
      </c>
      <c r="O66" s="13"/>
    </row>
    <row r="67" spans="1:15" ht="28.8" customHeight="1">
      <c r="A67" s="14" t="s">
        <v>4</v>
      </c>
      <c r="B67" s="20" t="str">
        <f>""</f>
        <v/>
      </c>
      <c r="C67" s="20" t="str">
        <f>"Итого по кандидату"</f>
        <v>Итого по кандидату</v>
      </c>
      <c r="D67" s="21">
        <v>8000</v>
      </c>
      <c r="E67" s="21">
        <v>0</v>
      </c>
      <c r="F67" s="20" t="str">
        <f>""</f>
        <v/>
      </c>
      <c r="G67" s="21">
        <v>0</v>
      </c>
      <c r="H67" s="22"/>
      <c r="I67" s="21">
        <v>8000</v>
      </c>
      <c r="J67" s="23"/>
      <c r="K67" s="21">
        <v>0</v>
      </c>
      <c r="L67" s="20" t="str">
        <f>""</f>
        <v/>
      </c>
      <c r="M67" s="21">
        <v>0</v>
      </c>
      <c r="N67" s="20" t="str">
        <f>""</f>
        <v/>
      </c>
      <c r="O67" s="13"/>
    </row>
    <row r="68" spans="1:15" ht="57.6" customHeight="1">
      <c r="A68" s="15" t="s">
        <v>31</v>
      </c>
      <c r="B68" s="16" t="str">
        <f>"Четырёхмандатный (№ 4)"</f>
        <v>Четырёхмандатный (№ 4)</v>
      </c>
      <c r="C68" s="16" t="str">
        <f>"Шуралев Василий Александрович"</f>
        <v>Шуралев Василий Александрович</v>
      </c>
      <c r="D68" s="17">
        <v>5000</v>
      </c>
      <c r="E68" s="17"/>
      <c r="F68" s="16" t="str">
        <f>""</f>
        <v/>
      </c>
      <c r="G68" s="17"/>
      <c r="H68" s="18"/>
      <c r="I68" s="17">
        <v>5000</v>
      </c>
      <c r="J68" s="19"/>
      <c r="K68" s="17"/>
      <c r="L68" s="16" t="str">
        <f>""</f>
        <v/>
      </c>
      <c r="M68" s="17"/>
      <c r="N68" s="16" t="str">
        <f>""</f>
        <v/>
      </c>
      <c r="O68" s="13"/>
    </row>
    <row r="69" spans="1:15" ht="28.8" customHeight="1">
      <c r="A69" s="14" t="s">
        <v>4</v>
      </c>
      <c r="B69" s="20" t="str">
        <f>""</f>
        <v/>
      </c>
      <c r="C69" s="20" t="str">
        <f>"Итого по кандидату"</f>
        <v>Итого по кандидату</v>
      </c>
      <c r="D69" s="21">
        <v>5000</v>
      </c>
      <c r="E69" s="21">
        <v>0</v>
      </c>
      <c r="F69" s="20" t="str">
        <f>""</f>
        <v/>
      </c>
      <c r="G69" s="21">
        <v>0</v>
      </c>
      <c r="H69" s="22"/>
      <c r="I69" s="21">
        <v>5000</v>
      </c>
      <c r="J69" s="23"/>
      <c r="K69" s="21">
        <v>0</v>
      </c>
      <c r="L69" s="20" t="str">
        <f>""</f>
        <v/>
      </c>
      <c r="M69" s="21">
        <v>0</v>
      </c>
      <c r="N69" s="20" t="str">
        <f>""</f>
        <v/>
      </c>
      <c r="O69" s="13"/>
    </row>
    <row r="70" spans="1:15" ht="72" customHeight="1">
      <c r="A70" s="14" t="s">
        <v>4</v>
      </c>
      <c r="B70" s="20" t="str">
        <f>""</f>
        <v/>
      </c>
      <c r="C70" s="20" t="str">
        <f>"Избирательный округ (Четырёхмандатный (№ 4)), всего"</f>
        <v>Избирательный округ (Четырёхмандатный (№ 4)), всего</v>
      </c>
      <c r="D70" s="21">
        <v>52500</v>
      </c>
      <c r="E70" s="21">
        <v>0</v>
      </c>
      <c r="F70" s="20" t="str">
        <f>""</f>
        <v/>
      </c>
      <c r="G70" s="21">
        <v>0</v>
      </c>
      <c r="H70" s="22"/>
      <c r="I70" s="21">
        <v>52000</v>
      </c>
      <c r="J70" s="23"/>
      <c r="K70" s="21">
        <v>0</v>
      </c>
      <c r="L70" s="20" t="str">
        <f>""</f>
        <v/>
      </c>
      <c r="M70" s="21">
        <v>0</v>
      </c>
      <c r="N70" s="20" t="str">
        <f>""</f>
        <v/>
      </c>
      <c r="O70" s="13"/>
    </row>
    <row r="71" spans="1:15">
      <c r="A71" s="14" t="s">
        <v>4</v>
      </c>
      <c r="B71" s="20" t="str">
        <f>""</f>
        <v/>
      </c>
      <c r="C71" s="20" t="str">
        <f>"Итого"</f>
        <v>Итого</v>
      </c>
      <c r="D71" s="21">
        <v>209500</v>
      </c>
      <c r="E71" s="21">
        <v>0</v>
      </c>
      <c r="F71" s="20" t="str">
        <f>""</f>
        <v/>
      </c>
      <c r="G71" s="21">
        <v>0</v>
      </c>
      <c r="H71" s="22">
        <v>0</v>
      </c>
      <c r="I71" s="21">
        <v>209000</v>
      </c>
      <c r="J71" s="23"/>
      <c r="K71" s="21">
        <v>0</v>
      </c>
      <c r="L71" s="20" t="str">
        <f>""</f>
        <v/>
      </c>
      <c r="M71" s="21">
        <v>0</v>
      </c>
      <c r="N71" s="20" t="str">
        <f>""</f>
        <v/>
      </c>
      <c r="O71" s="13"/>
    </row>
    <row r="72" spans="1:15">
      <c r="O72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2023-08-29T12:38:41Z</dcterms:created>
  <dcterms:modified xsi:type="dcterms:W3CDTF">2023-08-29T12:39:44Z</dcterms:modified>
</cp:coreProperties>
</file>